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'doc1'!$A$1:$E$122</definedName>
  </definedNames>
  <calcPr fullCalcOnLoad="1"/>
</workbook>
</file>

<file path=xl/sharedStrings.xml><?xml version="1.0" encoding="utf-8"?>
<sst xmlns="http://schemas.openxmlformats.org/spreadsheetml/2006/main" count="158" uniqueCount="127">
  <si>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</si>
  <si>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</si>
  <si>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</si>
  <si>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</si>
  <si>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</si>
  <si>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</si>
  <si>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</si>
  <si>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</si>
  <si>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Dotacje celowe przekazane gminie na inwestycje i zakupy inwestycyjne realizowane na podstawie porozumień (umów) między jednostkami samorządu terytorialnego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</si>
  <si>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</si>
  <si>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</si>
  <si>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</si>
  <si>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</si>
  <si>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</si>
  <si>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</si>
  <si>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</si>
  <si>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</si>
  <si>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</t>
  </si>
  <si>
    <t>Oświata i wychowanie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</si>
  <si>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</si>
  <si>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</si>
  <si>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</si>
  <si>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</si>
  <si>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</si>
  <si>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</si>
  <si>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</si>
  <si>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</si>
  <si>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</si>
  <si>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854</t>
  </si>
  <si>
    <t>Edukacyjna opieka wychowawcza</t>
  </si>
  <si>
    <t>85406</t>
  </si>
  <si>
    <t>Poradnie psychologiczno-pedagogiczne, w tym poradnie specjalistyczne</t>
  </si>
  <si>
    <t>921</t>
  </si>
  <si>
    <t>Kultura i ochrona dziedzictwa narodowego</t>
  </si>
  <si>
    <t>92120</t>
  </si>
  <si>
    <t>Ochrona zabytków i opieka nad zabytkami</t>
  </si>
  <si>
    <t>Razem</t>
  </si>
  <si>
    <t>Rozwój elektronicznej administracji w samorządach województwa mazowieckiego wspomagającej niwelowanie dwudzielności potencjału województwa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</si>
  <si>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</si>
  <si>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</si>
  <si>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</si>
  <si>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</si>
  <si>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</si>
  <si>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900</t>
  </si>
  <si>
    <t>Gospodarka komunalna i ochrona środowiska</t>
  </si>
  <si>
    <t>Budowa nowego śladu drogi 635 od węzła Czarna do skrzyżowania z trasą S8</t>
  </si>
  <si>
    <t>Przebudowa ul. Lipińskiej w Wołominie</t>
  </si>
  <si>
    <t>Dotacja dla gm. Ząbki na realizację zadania z zakresu powiatowych dróg publicznych na terenie gm. Ząbki</t>
  </si>
  <si>
    <t>630</t>
  </si>
  <si>
    <t>Turystyka</t>
  </si>
  <si>
    <t>63003</t>
  </si>
  <si>
    <t>Zadania w zakresie upowszechniania turystyki</t>
  </si>
  <si>
    <t>Turystyczne zagospodarowanie doliny Bugu</t>
  </si>
  <si>
    <t>85201</t>
  </si>
  <si>
    <t>Placówki opiekuńczo-wychowawcze</t>
  </si>
  <si>
    <t>85202</t>
  </si>
  <si>
    <t>Domy pomocy społecznej</t>
  </si>
  <si>
    <t>853</t>
  </si>
  <si>
    <t>Pozostałe zadania w zakresie polityki społecznej</t>
  </si>
  <si>
    <t>85395</t>
  </si>
  <si>
    <t>Zakup zestawów komputerowych w PPP Tłuszcz</t>
  </si>
  <si>
    <t>90095</t>
  </si>
  <si>
    <t xml:space="preserve">Adaptacja zabytkowego pałacu w Chrzęsnem na cele edukacyjno-kulturalne </t>
  </si>
  <si>
    <t>Zakupy inwestycyjne dla Starostwa Powiatowego, w tym programy komputerowe i sprzęt komputerowy</t>
  </si>
  <si>
    <t>Wyposażenie Domu Dziecka w Równem w instalację solarną</t>
  </si>
  <si>
    <t>Zakup samochodu do transportu osób niepełnosprawnych dla Domu Pomocy Społecznej w Zielonce</t>
  </si>
  <si>
    <t>Plan wydatków majątkowych na rok 2013</t>
  </si>
  <si>
    <t>Przebudowa ciągu drogi 4314W Turów-Leśniakowizna, gm. Wołomin</t>
  </si>
  <si>
    <t>Budowa chodnika Urle-Borzymy, gm. Jadów (kontynuacja)</t>
  </si>
  <si>
    <t>Budowa odwodnienia w Guzowatce, gm. Dąbrówka</t>
  </si>
  <si>
    <t>Budowa chodnika w Zaścieniach, gm. Dąbrówka</t>
  </si>
  <si>
    <t>Budowa chodnika we wsi Dzięcioły (kontynuacja), gm. Tłuszcz</t>
  </si>
  <si>
    <t>Adaptacja budynków po warsztatach na potrzeby Centrum Kształcenia Zawodowego w Zespole Szkół w Tłuszczu</t>
  </si>
  <si>
    <t xml:space="preserve">Projekt i budowa Powiatowego Ośrodka Wsparcia i Rehabilitacji w Wołominie ul. Broniewskiego </t>
  </si>
  <si>
    <t>Budowa chodnika rondo Kury-Stryjki, gm. Tłuszcz</t>
  </si>
  <si>
    <t>Zakup samochodów dostawczych</t>
  </si>
  <si>
    <t>Budowa chodnika w Postoliskach, gm. Tłuszcz</t>
  </si>
  <si>
    <t>Dokończenie drogi w miejscowości Adampol, gm. Jadów</t>
  </si>
  <si>
    <t>Modernizacja części drogi Kuligów-Józefów-Kowalicha-Marianów, gm. Dąbrówka</t>
  </si>
  <si>
    <t>Przebudowa ciągu ulic Załuskiego, Zagańczyka, Mareckiej i Szerokiej w Kobyłce, gm. Kobyłka</t>
  </si>
  <si>
    <t>Budowa chodnika we wsi Myszadła gm. Jadów</t>
  </si>
  <si>
    <t>Modernizacja budynku ZSTZ Radzymin, w tym zakup i montaż solarów</t>
  </si>
  <si>
    <t>Projekt przebudowy ul. Piłsudskiego i Radzymińskiej, gmina Wołomin</t>
  </si>
  <si>
    <t>Dotacja dla gminy Dąbrówka na wykonanie chodnika w miejscowości Guzowatka</t>
  </si>
  <si>
    <t>Zakupy inwestycyjne w ramach projektu "Okno na świat" PCPR w Wołominie, w tym telewizory LCD, DVD, sprzęt grająco-nagłaśniający, mikrofony i kioski internetowe</t>
  </si>
  <si>
    <t>Modernizacja i utworzenie urządzeń ochrony przeciwpowodziowej (dokumentacja projektowa dotycząca realizacji polderów przeciwpowodziowych)</t>
  </si>
  <si>
    <t>Budowa ul. Willowej w Duczkach, gm. Wołomin</t>
  </si>
  <si>
    <t>Przebudowa ul. Żymirskiego w Klembowie. Kontynuacja przebudowy do drogi wojewódzkiej 634 w miejscowości Ostrówek</t>
  </si>
  <si>
    <t>Rozbudowa drogi powiatowej Nr 4351W Zabraniec-Okuniew (projekt)</t>
  </si>
  <si>
    <t>Zakup samochodu osobowego dla Starostwa Powiatowego w Wołominie</t>
  </si>
  <si>
    <t>85295</t>
  </si>
  <si>
    <t>Przebudowa mostu w Starym Dybowie, gm Radzymin</t>
  </si>
  <si>
    <t xml:space="preserve">Zakup drukarki komputerowej do realizacji                                               "Programu TAK Rodzina" </t>
  </si>
  <si>
    <t>Projekt przebudowy ul. Kochanowskiego i Drewnickiej w Ząbkach</t>
  </si>
  <si>
    <t>92113</t>
  </si>
  <si>
    <t>Centra kultury i sztuki</t>
  </si>
  <si>
    <t>Przebudowa drogi powiatowej relacji Helenów-Cisówka                                          gm. Poświętne (projekt)</t>
  </si>
  <si>
    <t>Remont mostu w miejscowości Jadów</t>
  </si>
  <si>
    <t>Przebudowa skrzyżowania w Międzylesiu, gmina Poświętne</t>
  </si>
  <si>
    <t>Budowa drogi Miąse-Franciszków-Międzyleś-Papiernia, gmina Poświętne</t>
  </si>
  <si>
    <t>Modernizacja ulic Lipowej i Wolności w Zielonce, gmina Zielonka</t>
  </si>
  <si>
    <t>Modernizacja skrzyżowań w ul. Wileńskiej, gmina Wołomin</t>
  </si>
  <si>
    <t>Budowa ronda w Zagościńcu na skrzyżowaniu ulic 100-Lecia, Podmiejskiej, Armii Krajowej, gmina Wołomin</t>
  </si>
  <si>
    <t>80102</t>
  </si>
  <si>
    <t>Szkoły podstawowe specjalne</t>
  </si>
  <si>
    <t>Budowa placu rekreacyjnego przy ZSS w Ostrówku</t>
  </si>
  <si>
    <t>Dotacja inwestycyjna na wykonanie prac inwestycyjnych w Centrum Dziedzictwa i Twórczości w Wołominie ul. Orwida 20</t>
  </si>
  <si>
    <t>Dotacja dla Szpitala Powiatowego SZPZOZ. Budowa lądowiska dla Szpitala</t>
  </si>
  <si>
    <t>Dotacja dla gminy Jadów na modernizację nawierzchni dróg powiatowych w Urlach</t>
  </si>
  <si>
    <t>Prace modernizacyjne w Domu Dziecka w Równem</t>
  </si>
  <si>
    <t>Poprawa bezpieczeństwa na drogach powiatowych w pobliżu placówek oświatowych</t>
  </si>
  <si>
    <t>Adaptacja budynków po warsztatach na potrzeby Centrum Kształcenia Zawodowego w Zespole Szkół w Tłuszczu - pierwsze wyposażenie</t>
  </si>
  <si>
    <t>Modernizacja drogi powiatowej Nr 4346W relacji Strachówka-Rozalin</t>
  </si>
  <si>
    <t>754</t>
  </si>
  <si>
    <t>75421</t>
  </si>
  <si>
    <t>Bezpieczeństwo publiczne i ochrona przeciwpożarowa</t>
  </si>
  <si>
    <t>Zarządzanie kryzysowe</t>
  </si>
  <si>
    <t>Adaptacja strychu na sale lekcyjne w ZSS w Ostrówku</t>
  </si>
  <si>
    <t>Adaptacja pomieszczeń na pracownie energetyki odnawialnej w ZS w Zielonce</t>
  </si>
  <si>
    <t>Modernizacja dachu na budynku ZS w Wołominie</t>
  </si>
  <si>
    <t>Zakup zintegrowanej łączności radiotelefonicznej dla potrzeb zarządzania kryzysowego - zakup rejestratora rozmów</t>
  </si>
  <si>
    <t>60016</t>
  </si>
  <si>
    <t>Drogi publiczne gminne</t>
  </si>
  <si>
    <t>Pomoc finansowa w formie dotacji celowej dla gminy Wołomin przeznaczona na budowę odwodnienia w ul. Miłej i Krótkiej w Duczkachi</t>
  </si>
  <si>
    <t>Projekt przebudowy ul. Szpitalnej w Ząbkach, gmina Ząbki</t>
  </si>
  <si>
    <t>Zakup sprzętu komputerowego dla ZSE w Wołominie</t>
  </si>
  <si>
    <t>Budowa odwodnienia w ul. Spacerowej w Słupnie, gm Radzymin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</si>
</sst>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8.2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.2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8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51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8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2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47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8" borderId="14" xfId="0" applyNumberFormat="1" applyFont="1" applyFill="1" applyBorder="1" applyAlignment="1" applyProtection="1">
      <alignment horizontal="center" vertical="center" wrapText="1"/>
      <protection locked="0"/>
    </xf>
    <xf numFmtId="4" fontId="48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0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53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3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8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54" fillId="39" borderId="17" xfId="0" applyNumberFormat="1" applyFont="1" applyFill="1" applyBorder="1" applyAlignment="1" applyProtection="1">
      <alignment horizontal="left" vertical="center" wrapText="1"/>
      <protection locked="0"/>
    </xf>
    <xf numFmtId="49" fontId="47" fillId="37" borderId="17" xfId="0" applyNumberFormat="1" applyFont="1" applyFill="1" applyBorder="1" applyAlignment="1" applyProtection="1">
      <alignment horizontal="left" vertical="center" wrapText="1"/>
      <protection locked="0"/>
    </xf>
    <xf numFmtId="49" fontId="4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7" borderId="17" xfId="0" applyNumberFormat="1" applyFont="1" applyFill="1" applyBorder="1" applyAlignment="1" applyProtection="1">
      <alignment horizontal="left" vertical="center" wrapText="1"/>
      <protection locked="0"/>
    </xf>
    <xf numFmtId="0" fontId="54" fillId="40" borderId="17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NumberFormat="1" applyFont="1" applyFill="1" applyBorder="1" applyAlignment="1" applyProtection="1">
      <alignment horizontal="left"/>
      <protection locked="0"/>
    </xf>
    <xf numFmtId="49" fontId="4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9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0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21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49" fontId="47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21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5"/>
  <sheetViews>
    <sheetView showGridLines="0" tabSelected="1" zoomScalePageLayoutView="0" workbookViewId="0" topLeftCell="A31">
      <selection activeCell="C36" sqref="C36:D36"/>
    </sheetView>
  </sheetViews>
  <sheetFormatPr defaultColWidth="9.33203125" defaultRowHeight="12.75"/>
  <cols>
    <col min="1" max="1" width="8.33203125" style="0" customWidth="1"/>
    <col min="2" max="2" width="10.33203125" style="0" customWidth="1"/>
    <col min="3" max="3" width="9.83203125" style="0" customWidth="1"/>
    <col min="4" max="4" width="49.5" style="0" customWidth="1"/>
    <col min="5" max="5" width="22.33203125" style="4" customWidth="1"/>
    <col min="6" max="6" width="21.83203125" style="0" customWidth="1"/>
  </cols>
  <sheetData>
    <row r="1" spans="1:5" ht="16.5" customHeight="1">
      <c r="A1" s="64" t="s">
        <v>66</v>
      </c>
      <c r="B1" s="64"/>
      <c r="C1" s="64"/>
      <c r="D1" s="64"/>
      <c r="E1" s="64"/>
    </row>
    <row r="2" spans="1:6" ht="9" customHeight="1">
      <c r="A2" s="60" t="s">
        <v>0</v>
      </c>
      <c r="B2" s="60" t="s">
        <v>1</v>
      </c>
      <c r="C2" s="68" t="s">
        <v>39</v>
      </c>
      <c r="D2" s="69"/>
      <c r="E2" s="65" t="s">
        <v>38</v>
      </c>
      <c r="F2" s="1"/>
    </row>
    <row r="3" spans="1:6" ht="18.75" customHeight="1">
      <c r="A3" s="67"/>
      <c r="B3" s="67"/>
      <c r="C3" s="70"/>
      <c r="D3" s="71"/>
      <c r="E3" s="66"/>
      <c r="F3" s="1"/>
    </row>
    <row r="4" spans="1:8" ht="24" customHeight="1">
      <c r="A4" s="5" t="s">
        <v>2</v>
      </c>
      <c r="B4" s="5"/>
      <c r="C4" s="41" t="s">
        <v>3</v>
      </c>
      <c r="D4" s="42"/>
      <c r="E4" s="6">
        <f>SUM(E5+E45)</f>
        <v>18089145</v>
      </c>
      <c r="H4" s="2"/>
    </row>
    <row r="5" spans="1:5" ht="21" customHeight="1">
      <c r="A5" s="7"/>
      <c r="B5" s="8" t="s">
        <v>4</v>
      </c>
      <c r="C5" s="37" t="s">
        <v>5</v>
      </c>
      <c r="D5" s="38"/>
      <c r="E5" s="9">
        <f>SUM(E6+E39+E41)</f>
        <v>17789145</v>
      </c>
    </row>
    <row r="6" spans="1:5" ht="22.5" customHeight="1">
      <c r="A6" s="10"/>
      <c r="B6" s="10"/>
      <c r="C6" s="39" t="s">
        <v>6</v>
      </c>
      <c r="D6" s="40"/>
      <c r="E6" s="11">
        <f>SUM(E7:E36)</f>
        <v>15843885</v>
      </c>
    </row>
    <row r="7" spans="1:9" ht="22.5" customHeight="1">
      <c r="A7" s="10"/>
      <c r="B7" s="10"/>
      <c r="C7" s="43" t="s">
        <v>68</v>
      </c>
      <c r="D7" s="63"/>
      <c r="E7" s="22">
        <v>215000</v>
      </c>
      <c r="I7" s="3"/>
    </row>
    <row r="8" spans="1:9" ht="22.5" customHeight="1">
      <c r="A8" s="10"/>
      <c r="B8" s="10"/>
      <c r="C8" s="46" t="s">
        <v>70</v>
      </c>
      <c r="D8" s="51"/>
      <c r="E8" s="12">
        <v>120000</v>
      </c>
      <c r="I8" s="3"/>
    </row>
    <row r="9" spans="1:9" ht="22.5" customHeight="1">
      <c r="A9" s="10"/>
      <c r="B9" s="10"/>
      <c r="C9" s="46" t="s">
        <v>71</v>
      </c>
      <c r="D9" s="51"/>
      <c r="E9" s="12">
        <v>130000</v>
      </c>
      <c r="I9" s="3"/>
    </row>
    <row r="10" spans="1:9" ht="22.5" customHeight="1">
      <c r="A10" s="10"/>
      <c r="B10" s="10"/>
      <c r="C10" s="46" t="s">
        <v>74</v>
      </c>
      <c r="D10" s="47"/>
      <c r="E10" s="12">
        <v>200000</v>
      </c>
      <c r="I10" s="3"/>
    </row>
    <row r="11" spans="1:5" ht="22.5" customHeight="1">
      <c r="A11" s="10"/>
      <c r="B11" s="10"/>
      <c r="C11" s="46" t="s">
        <v>76</v>
      </c>
      <c r="D11" s="47"/>
      <c r="E11" s="12">
        <v>200000</v>
      </c>
    </row>
    <row r="12" spans="1:5" ht="30" customHeight="1">
      <c r="A12" s="10"/>
      <c r="B12" s="10"/>
      <c r="C12" s="46" t="s">
        <v>45</v>
      </c>
      <c r="D12" s="47"/>
      <c r="E12" s="12">
        <v>312000</v>
      </c>
    </row>
    <row r="13" spans="1:5" ht="23.25" customHeight="1">
      <c r="A13" s="10"/>
      <c r="B13" s="10"/>
      <c r="C13" s="46" t="s">
        <v>69</v>
      </c>
      <c r="D13" s="62"/>
      <c r="E13" s="23">
        <v>400000</v>
      </c>
    </row>
    <row r="14" spans="1:5" ht="23.25" customHeight="1">
      <c r="A14" s="10"/>
      <c r="B14" s="10"/>
      <c r="C14" s="43" t="s">
        <v>86</v>
      </c>
      <c r="D14" s="59"/>
      <c r="E14" s="22">
        <v>1200000</v>
      </c>
    </row>
    <row r="15" spans="1:5" ht="23.25" customHeight="1">
      <c r="A15" s="10"/>
      <c r="B15" s="10"/>
      <c r="C15" s="46" t="s">
        <v>77</v>
      </c>
      <c r="D15" s="47"/>
      <c r="E15" s="12">
        <f>115000+50000</f>
        <v>165000</v>
      </c>
    </row>
    <row r="16" spans="1:5" ht="27.75" customHeight="1">
      <c r="A16" s="10"/>
      <c r="B16" s="10"/>
      <c r="C16" s="46" t="s">
        <v>78</v>
      </c>
      <c r="D16" s="47"/>
      <c r="E16" s="12">
        <v>500000</v>
      </c>
    </row>
    <row r="17" spans="1:5" ht="23.25" customHeight="1">
      <c r="A17" s="10"/>
      <c r="B17" s="10"/>
      <c r="C17" s="46" t="s">
        <v>80</v>
      </c>
      <c r="D17" s="51"/>
      <c r="E17" s="12">
        <v>20000</v>
      </c>
    </row>
    <row r="18" spans="1:5" ht="23.25" customHeight="1">
      <c r="A18" s="10"/>
      <c r="B18" s="10"/>
      <c r="C18" s="46" t="s">
        <v>82</v>
      </c>
      <c r="D18" s="47"/>
      <c r="E18" s="12">
        <v>139000</v>
      </c>
    </row>
    <row r="19" spans="1:5" ht="23.25" customHeight="1">
      <c r="A19" s="10"/>
      <c r="B19" s="10"/>
      <c r="C19" s="46" t="s">
        <v>67</v>
      </c>
      <c r="D19" s="47"/>
      <c r="E19" s="12">
        <v>180000</v>
      </c>
    </row>
    <row r="20" spans="1:5" ht="33.75" customHeight="1">
      <c r="A20" s="10"/>
      <c r="B20" s="10"/>
      <c r="C20" s="46" t="s">
        <v>79</v>
      </c>
      <c r="D20" s="51"/>
      <c r="E20" s="12">
        <v>1864000</v>
      </c>
    </row>
    <row r="21" spans="1:5" ht="21.75" customHeight="1">
      <c r="A21" s="10"/>
      <c r="B21" s="10"/>
      <c r="C21" s="46" t="s">
        <v>91</v>
      </c>
      <c r="D21" s="51"/>
      <c r="E21" s="12">
        <f>1400000+600000+1853100</f>
        <v>3853100</v>
      </c>
    </row>
    <row r="22" spans="1:5" ht="21.75" customHeight="1">
      <c r="A22" s="10"/>
      <c r="B22" s="10"/>
      <c r="C22" s="46" t="s">
        <v>46</v>
      </c>
      <c r="D22" s="51"/>
      <c r="E22" s="12">
        <f>3190000+90000</f>
        <v>3280000</v>
      </c>
    </row>
    <row r="23" spans="1:5" ht="34.5" customHeight="1">
      <c r="A23" s="10"/>
      <c r="B23" s="10"/>
      <c r="C23" s="46" t="s">
        <v>87</v>
      </c>
      <c r="D23" s="51"/>
      <c r="E23" s="12">
        <f>1000000+350000+180000</f>
        <v>1530000</v>
      </c>
    </row>
    <row r="24" spans="1:5" ht="34.5" customHeight="1">
      <c r="A24" s="10"/>
      <c r="B24" s="10"/>
      <c r="C24" s="46" t="s">
        <v>96</v>
      </c>
      <c r="D24" s="51"/>
      <c r="E24" s="12">
        <v>13000</v>
      </c>
    </row>
    <row r="25" spans="1:5" ht="24" customHeight="1">
      <c r="A25" s="10"/>
      <c r="B25" s="10"/>
      <c r="C25" s="46" t="s">
        <v>88</v>
      </c>
      <c r="D25" s="51"/>
      <c r="E25" s="12">
        <v>30000</v>
      </c>
    </row>
    <row r="26" spans="1:5" ht="21.75" customHeight="1">
      <c r="A26" s="10"/>
      <c r="B26" s="10"/>
      <c r="C26" s="46" t="s">
        <v>93</v>
      </c>
      <c r="D26" s="51"/>
      <c r="E26" s="12">
        <v>44895</v>
      </c>
    </row>
    <row r="27" spans="1:5" ht="24" customHeight="1">
      <c r="A27" s="10"/>
      <c r="B27" s="10"/>
      <c r="C27" s="46" t="s">
        <v>97</v>
      </c>
      <c r="D27" s="51"/>
      <c r="E27" s="12">
        <v>31000</v>
      </c>
    </row>
    <row r="28" spans="1:5" ht="21.75" customHeight="1">
      <c r="A28" s="10"/>
      <c r="B28" s="10"/>
      <c r="C28" s="46" t="s">
        <v>98</v>
      </c>
      <c r="D28" s="51"/>
      <c r="E28" s="12">
        <v>200000</v>
      </c>
    </row>
    <row r="29" spans="1:5" ht="30" customHeight="1">
      <c r="A29" s="10"/>
      <c r="B29" s="10"/>
      <c r="C29" s="46" t="s">
        <v>99</v>
      </c>
      <c r="D29" s="51"/>
      <c r="E29" s="12">
        <v>12000</v>
      </c>
    </row>
    <row r="30" spans="1:5" ht="21.75" customHeight="1">
      <c r="A30" s="10"/>
      <c r="B30" s="10"/>
      <c r="C30" s="46" t="s">
        <v>100</v>
      </c>
      <c r="D30" s="51"/>
      <c r="E30" s="12">
        <v>700000</v>
      </c>
    </row>
    <row r="31" spans="1:5" ht="18.75" customHeight="1">
      <c r="A31" s="10"/>
      <c r="B31" s="10"/>
      <c r="C31" s="46" t="s">
        <v>101</v>
      </c>
      <c r="D31" s="51"/>
      <c r="E31" s="12">
        <v>50000</v>
      </c>
    </row>
    <row r="32" spans="1:5" ht="28.5" customHeight="1">
      <c r="A32" s="10"/>
      <c r="B32" s="10"/>
      <c r="C32" s="46" t="s">
        <v>110</v>
      </c>
      <c r="D32" s="51"/>
      <c r="E32" s="12">
        <v>60000</v>
      </c>
    </row>
    <row r="33" spans="1:5" ht="27" customHeight="1">
      <c r="A33" s="10"/>
      <c r="B33" s="10"/>
      <c r="C33" s="46" t="s">
        <v>102</v>
      </c>
      <c r="D33" s="51"/>
      <c r="E33" s="12">
        <v>50000</v>
      </c>
    </row>
    <row r="34" spans="1:5" ht="21" customHeight="1">
      <c r="A34" s="32"/>
      <c r="B34" s="32"/>
      <c r="C34" s="43" t="s">
        <v>124</v>
      </c>
      <c r="D34" s="72"/>
      <c r="E34" s="13">
        <v>52890</v>
      </c>
    </row>
    <row r="35" spans="1:5" ht="24" customHeight="1">
      <c r="A35" s="34"/>
      <c r="B35" s="34"/>
      <c r="C35" s="46" t="s">
        <v>112</v>
      </c>
      <c r="D35" s="51"/>
      <c r="E35" s="12">
        <v>290000</v>
      </c>
    </row>
    <row r="36" spans="1:5" ht="24" customHeight="1">
      <c r="A36" s="33"/>
      <c r="B36" s="33"/>
      <c r="C36" s="43" t="s">
        <v>126</v>
      </c>
      <c r="D36" s="72"/>
      <c r="E36" s="13">
        <v>2000</v>
      </c>
    </row>
    <row r="37" spans="1:6" ht="16.5" customHeight="1">
      <c r="A37" s="60" t="s">
        <v>0</v>
      </c>
      <c r="B37" s="60" t="s">
        <v>1</v>
      </c>
      <c r="C37" s="60" t="s">
        <v>39</v>
      </c>
      <c r="D37" s="60"/>
      <c r="E37" s="75" t="s">
        <v>38</v>
      </c>
      <c r="F37" s="1"/>
    </row>
    <row r="38" spans="1:6" ht="24.75" customHeight="1">
      <c r="A38" s="67"/>
      <c r="B38" s="67"/>
      <c r="C38" s="61"/>
      <c r="D38" s="61"/>
      <c r="E38" s="76"/>
      <c r="F38" s="1"/>
    </row>
    <row r="39" spans="1:5" ht="22.5" customHeight="1">
      <c r="A39" s="10"/>
      <c r="B39" s="10"/>
      <c r="C39" s="39" t="s">
        <v>7</v>
      </c>
      <c r="D39" s="40"/>
      <c r="E39" s="11">
        <f>SUM(E40)</f>
        <v>186000</v>
      </c>
    </row>
    <row r="40" spans="1:9" ht="21" customHeight="1">
      <c r="A40" s="10"/>
      <c r="B40" s="10"/>
      <c r="C40" s="46" t="s">
        <v>75</v>
      </c>
      <c r="D40" s="47"/>
      <c r="E40" s="12">
        <v>186000</v>
      </c>
      <c r="I40" s="3"/>
    </row>
    <row r="41" spans="1:5" ht="40.5" customHeight="1">
      <c r="A41" s="10"/>
      <c r="B41" s="10"/>
      <c r="C41" s="39" t="s">
        <v>8</v>
      </c>
      <c r="D41" s="40"/>
      <c r="E41" s="11">
        <f>SUM(E42:E44)</f>
        <v>1759260</v>
      </c>
    </row>
    <row r="42" spans="1:5" ht="28.5" customHeight="1">
      <c r="A42" s="10"/>
      <c r="B42" s="10"/>
      <c r="C42" s="43" t="s">
        <v>47</v>
      </c>
      <c r="D42" s="48"/>
      <c r="E42" s="13">
        <v>1611815</v>
      </c>
    </row>
    <row r="43" spans="1:5" ht="27.75" customHeight="1">
      <c r="A43" s="10"/>
      <c r="B43" s="10"/>
      <c r="C43" s="46" t="s">
        <v>83</v>
      </c>
      <c r="D43" s="47"/>
      <c r="E43" s="12">
        <v>10000</v>
      </c>
    </row>
    <row r="44" spans="1:5" ht="27" customHeight="1">
      <c r="A44" s="10"/>
      <c r="B44" s="35"/>
      <c r="C44" s="46" t="s">
        <v>108</v>
      </c>
      <c r="D44" s="47"/>
      <c r="E44" s="12">
        <v>137445</v>
      </c>
    </row>
    <row r="45" spans="1:5" ht="27" customHeight="1">
      <c r="A45" s="7"/>
      <c r="B45" s="8" t="s">
        <v>121</v>
      </c>
      <c r="C45" s="37" t="s">
        <v>122</v>
      </c>
      <c r="D45" s="38"/>
      <c r="E45" s="9">
        <f>SUM(E46)</f>
        <v>300000</v>
      </c>
    </row>
    <row r="46" spans="1:5" ht="40.5" customHeight="1">
      <c r="A46" s="10"/>
      <c r="B46" s="10"/>
      <c r="C46" s="39" t="s">
        <v>8</v>
      </c>
      <c r="D46" s="40"/>
      <c r="E46" s="11">
        <f>SUM(E47)</f>
        <v>300000</v>
      </c>
    </row>
    <row r="47" spans="1:5" ht="37.5" customHeight="1">
      <c r="A47" s="10"/>
      <c r="B47" s="10"/>
      <c r="C47" s="46" t="s">
        <v>123</v>
      </c>
      <c r="D47" s="51"/>
      <c r="E47" s="12">
        <v>300000</v>
      </c>
    </row>
    <row r="48" spans="1:5" ht="30" customHeight="1">
      <c r="A48" s="15" t="s">
        <v>48</v>
      </c>
      <c r="B48" s="15"/>
      <c r="C48" s="57" t="s">
        <v>49</v>
      </c>
      <c r="D48" s="58"/>
      <c r="E48" s="16">
        <f>SUM(E49)</f>
        <v>233483</v>
      </c>
    </row>
    <row r="49" spans="1:5" ht="26.25" customHeight="1">
      <c r="A49" s="55"/>
      <c r="B49" s="17" t="s">
        <v>50</v>
      </c>
      <c r="C49" s="37" t="s">
        <v>51</v>
      </c>
      <c r="D49" s="77"/>
      <c r="E49" s="18">
        <f>SUM(E50)</f>
        <v>233483</v>
      </c>
    </row>
    <row r="50" spans="1:5" ht="20.25" customHeight="1">
      <c r="A50" s="73"/>
      <c r="B50" s="55"/>
      <c r="C50" s="39" t="s">
        <v>6</v>
      </c>
      <c r="D50" s="40"/>
      <c r="E50" s="12">
        <f>SUM(E51)</f>
        <v>233483</v>
      </c>
    </row>
    <row r="51" spans="1:5" ht="27" customHeight="1">
      <c r="A51" s="56"/>
      <c r="B51" s="56"/>
      <c r="C51" s="43" t="s">
        <v>52</v>
      </c>
      <c r="D51" s="48"/>
      <c r="E51" s="13">
        <f>228150-150650+116987+38996</f>
        <v>233483</v>
      </c>
    </row>
    <row r="52" spans="1:5" ht="24" customHeight="1">
      <c r="A52" s="5" t="s">
        <v>9</v>
      </c>
      <c r="B52" s="5"/>
      <c r="C52" s="41" t="s">
        <v>10</v>
      </c>
      <c r="D52" s="42"/>
      <c r="E52" s="6">
        <f>SUM(E53+E57)</f>
        <v>667076</v>
      </c>
    </row>
    <row r="53" spans="1:5" ht="21" customHeight="1">
      <c r="A53" s="7"/>
      <c r="B53" s="8" t="s">
        <v>11</v>
      </c>
      <c r="C53" s="37" t="s">
        <v>12</v>
      </c>
      <c r="D53" s="38"/>
      <c r="E53" s="9">
        <f>SUM(E54)</f>
        <v>318960</v>
      </c>
    </row>
    <row r="54" spans="1:5" ht="20.25" customHeight="1">
      <c r="A54" s="10"/>
      <c r="B54" s="10"/>
      <c r="C54" s="39" t="s">
        <v>7</v>
      </c>
      <c r="D54" s="40"/>
      <c r="E54" s="11">
        <f>SUM(E55:E56)</f>
        <v>318960</v>
      </c>
    </row>
    <row r="55" spans="1:5" ht="34.5" customHeight="1">
      <c r="A55" s="10"/>
      <c r="B55" s="10"/>
      <c r="C55" s="46" t="s">
        <v>63</v>
      </c>
      <c r="D55" s="51"/>
      <c r="E55" s="12">
        <v>289560</v>
      </c>
    </row>
    <row r="56" spans="1:5" ht="34.5" customHeight="1">
      <c r="A56" s="10"/>
      <c r="B56" s="14"/>
      <c r="C56" s="46" t="s">
        <v>89</v>
      </c>
      <c r="D56" s="51"/>
      <c r="E56" s="12">
        <v>29400</v>
      </c>
    </row>
    <row r="57" spans="1:5" ht="24" customHeight="1">
      <c r="A57" s="7"/>
      <c r="B57" s="8" t="s">
        <v>13</v>
      </c>
      <c r="C57" s="37" t="s">
        <v>14</v>
      </c>
      <c r="D57" s="38"/>
      <c r="E57" s="9">
        <f>SUM(E58)</f>
        <v>348116</v>
      </c>
    </row>
    <row r="58" spans="1:5" ht="48" customHeight="1">
      <c r="A58" s="10"/>
      <c r="B58" s="10"/>
      <c r="C58" s="39" t="s">
        <v>15</v>
      </c>
      <c r="D58" s="40"/>
      <c r="E58" s="11">
        <f>SUM(E59:E60)</f>
        <v>348116</v>
      </c>
    </row>
    <row r="59" spans="1:6" ht="48.75" customHeight="1">
      <c r="A59" s="10"/>
      <c r="B59" s="10"/>
      <c r="C59" s="46" t="s">
        <v>16</v>
      </c>
      <c r="D59" s="47"/>
      <c r="E59" s="12">
        <f>412310-68332</f>
        <v>343978</v>
      </c>
      <c r="F59" s="1"/>
    </row>
    <row r="60" spans="1:6" ht="40.5" customHeight="1">
      <c r="A60" s="14"/>
      <c r="B60" s="14"/>
      <c r="C60" s="46" t="s">
        <v>37</v>
      </c>
      <c r="D60" s="74"/>
      <c r="E60" s="12">
        <f>11640-7502</f>
        <v>4138</v>
      </c>
      <c r="F60" s="1"/>
    </row>
    <row r="61" spans="1:5" ht="24" customHeight="1">
      <c r="A61" s="5" t="s">
        <v>113</v>
      </c>
      <c r="B61" s="5"/>
      <c r="C61" s="41" t="s">
        <v>115</v>
      </c>
      <c r="D61" s="42"/>
      <c r="E61" s="6">
        <f>SUM(E62)</f>
        <v>5000</v>
      </c>
    </row>
    <row r="62" spans="1:5" ht="21" customHeight="1">
      <c r="A62" s="7"/>
      <c r="B62" s="8" t="s">
        <v>114</v>
      </c>
      <c r="C62" s="37" t="s">
        <v>116</v>
      </c>
      <c r="D62" s="38"/>
      <c r="E62" s="9">
        <f>SUM(E63)</f>
        <v>5000</v>
      </c>
    </row>
    <row r="63" spans="1:5" ht="22.5" customHeight="1">
      <c r="A63" s="10"/>
      <c r="B63" s="10"/>
      <c r="C63" s="39" t="s">
        <v>7</v>
      </c>
      <c r="D63" s="40"/>
      <c r="E63" s="11">
        <f>SUM(E64)</f>
        <v>5000</v>
      </c>
    </row>
    <row r="64" spans="1:5" ht="32.25" customHeight="1">
      <c r="A64" s="14"/>
      <c r="B64" s="14"/>
      <c r="C64" s="46" t="s">
        <v>120</v>
      </c>
      <c r="D64" s="74"/>
      <c r="E64" s="12">
        <v>5000</v>
      </c>
    </row>
    <row r="65" spans="1:6" ht="16.5" customHeight="1">
      <c r="A65" s="60" t="s">
        <v>0</v>
      </c>
      <c r="B65" s="60" t="s">
        <v>1</v>
      </c>
      <c r="C65" s="60" t="s">
        <v>39</v>
      </c>
      <c r="D65" s="60"/>
      <c r="E65" s="65" t="s">
        <v>38</v>
      </c>
      <c r="F65" s="1"/>
    </row>
    <row r="66" spans="1:6" ht="24.75" customHeight="1">
      <c r="A66" s="67"/>
      <c r="B66" s="67"/>
      <c r="C66" s="61"/>
      <c r="D66" s="61"/>
      <c r="E66" s="66"/>
      <c r="F66" s="1"/>
    </row>
    <row r="67" spans="1:5" ht="24" customHeight="1">
      <c r="A67" s="5" t="s">
        <v>17</v>
      </c>
      <c r="B67" s="5"/>
      <c r="C67" s="41" t="s">
        <v>18</v>
      </c>
      <c r="D67" s="42"/>
      <c r="E67" s="6">
        <f>SUM(E72+E68)</f>
        <v>2038896</v>
      </c>
    </row>
    <row r="68" spans="1:5" ht="24" customHeight="1">
      <c r="A68" s="7"/>
      <c r="B68" s="8" t="s">
        <v>103</v>
      </c>
      <c r="C68" s="37" t="s">
        <v>104</v>
      </c>
      <c r="D68" s="38"/>
      <c r="E68" s="9">
        <f>SUM(E69)</f>
        <v>274242</v>
      </c>
    </row>
    <row r="69" spans="1:5" ht="19.5" customHeight="1">
      <c r="A69" s="10"/>
      <c r="B69" s="10"/>
      <c r="C69" s="39" t="s">
        <v>6</v>
      </c>
      <c r="D69" s="40"/>
      <c r="E69" s="11">
        <f>SUM(E70:E71)</f>
        <v>274242</v>
      </c>
    </row>
    <row r="70" spans="1:5" ht="30" customHeight="1">
      <c r="A70" s="10"/>
      <c r="B70" s="10"/>
      <c r="C70" s="82" t="s">
        <v>117</v>
      </c>
      <c r="D70" s="83"/>
      <c r="E70" s="19">
        <v>190000</v>
      </c>
    </row>
    <row r="71" spans="1:5" ht="30" customHeight="1">
      <c r="A71" s="10"/>
      <c r="B71" s="14"/>
      <c r="C71" s="46" t="s">
        <v>105</v>
      </c>
      <c r="D71" s="74"/>
      <c r="E71" s="12">
        <f>61000+30000-6758</f>
        <v>84242</v>
      </c>
    </row>
    <row r="72" spans="1:5" ht="24" customHeight="1">
      <c r="A72" s="7"/>
      <c r="B72" s="8" t="s">
        <v>19</v>
      </c>
      <c r="C72" s="37" t="s">
        <v>20</v>
      </c>
      <c r="D72" s="38"/>
      <c r="E72" s="9">
        <f>SUM(E73+E78)</f>
        <v>1764654</v>
      </c>
    </row>
    <row r="73" spans="1:5" ht="19.5" customHeight="1">
      <c r="A73" s="10"/>
      <c r="B73" s="10"/>
      <c r="C73" s="39" t="s">
        <v>6</v>
      </c>
      <c r="D73" s="40"/>
      <c r="E73" s="11">
        <f>SUM(E74:E77)</f>
        <v>1191758</v>
      </c>
    </row>
    <row r="74" spans="1:5" ht="34.5" customHeight="1">
      <c r="A74" s="10"/>
      <c r="B74" s="10"/>
      <c r="C74" s="82" t="s">
        <v>72</v>
      </c>
      <c r="D74" s="83"/>
      <c r="E74" s="19">
        <f>500000-300000+15000</f>
        <v>215000</v>
      </c>
    </row>
    <row r="75" spans="1:5" ht="30.75" customHeight="1">
      <c r="A75" s="10"/>
      <c r="B75" s="10"/>
      <c r="C75" s="46" t="s">
        <v>118</v>
      </c>
      <c r="D75" s="74"/>
      <c r="E75" s="19">
        <f>140000+6758</f>
        <v>146758</v>
      </c>
    </row>
    <row r="76" spans="1:5" ht="27" customHeight="1">
      <c r="A76" s="10"/>
      <c r="B76" s="10"/>
      <c r="C76" s="46" t="s">
        <v>81</v>
      </c>
      <c r="D76" s="51"/>
      <c r="E76" s="12">
        <v>650000</v>
      </c>
    </row>
    <row r="77" spans="1:5" ht="27" customHeight="1">
      <c r="A77" s="10"/>
      <c r="B77" s="10"/>
      <c r="C77" s="46" t="s">
        <v>119</v>
      </c>
      <c r="D77" s="51"/>
      <c r="E77" s="12">
        <v>180000</v>
      </c>
    </row>
    <row r="78" spans="1:6" ht="24" customHeight="1">
      <c r="A78" s="10"/>
      <c r="B78" s="10"/>
      <c r="C78" s="39" t="s">
        <v>7</v>
      </c>
      <c r="D78" s="40"/>
      <c r="E78" s="13">
        <f>SUM(E79:E80)</f>
        <v>572896</v>
      </c>
      <c r="F78" s="1"/>
    </row>
    <row r="79" spans="1:5" ht="36.75" customHeight="1">
      <c r="A79" s="10"/>
      <c r="B79" s="10"/>
      <c r="C79" s="85" t="s">
        <v>111</v>
      </c>
      <c r="D79" s="86"/>
      <c r="E79" s="31">
        <f>477896+80000</f>
        <v>557896</v>
      </c>
    </row>
    <row r="80" spans="1:5" ht="25.5" customHeight="1">
      <c r="A80" s="32"/>
      <c r="B80" s="32"/>
      <c r="C80" s="43" t="s">
        <v>125</v>
      </c>
      <c r="D80" s="84"/>
      <c r="E80" s="31">
        <v>15000</v>
      </c>
    </row>
    <row r="81" spans="1:5" ht="24" customHeight="1">
      <c r="A81" s="5" t="s">
        <v>21</v>
      </c>
      <c r="B81" s="5"/>
      <c r="C81" s="41" t="s">
        <v>22</v>
      </c>
      <c r="D81" s="42"/>
      <c r="E81" s="6">
        <f>SUM(E82)</f>
        <v>2050000</v>
      </c>
    </row>
    <row r="82" spans="1:5" ht="24" customHeight="1">
      <c r="A82" s="7"/>
      <c r="B82" s="8" t="s">
        <v>23</v>
      </c>
      <c r="C82" s="37" t="s">
        <v>24</v>
      </c>
      <c r="D82" s="38"/>
      <c r="E82" s="9">
        <f>SUM(E83)</f>
        <v>2050000</v>
      </c>
    </row>
    <row r="83" spans="1:5" ht="40.5" customHeight="1">
      <c r="A83" s="10"/>
      <c r="B83" s="10"/>
      <c r="C83" s="39" t="s">
        <v>25</v>
      </c>
      <c r="D83" s="40"/>
      <c r="E83" s="11">
        <f>SUM(E84:E85)</f>
        <v>2050000</v>
      </c>
    </row>
    <row r="84" spans="1:5" ht="40.5" customHeight="1">
      <c r="A84" s="10"/>
      <c r="B84" s="10"/>
      <c r="C84" s="46" t="s">
        <v>40</v>
      </c>
      <c r="D84" s="47"/>
      <c r="E84" s="12">
        <v>2000000</v>
      </c>
    </row>
    <row r="85" spans="1:5" ht="29.25" customHeight="1">
      <c r="A85" s="14"/>
      <c r="B85" s="14"/>
      <c r="C85" s="46" t="s">
        <v>107</v>
      </c>
      <c r="D85" s="47"/>
      <c r="E85" s="12">
        <v>50000</v>
      </c>
    </row>
    <row r="86" spans="1:5" ht="27" customHeight="1">
      <c r="A86" s="5" t="s">
        <v>26</v>
      </c>
      <c r="B86" s="5"/>
      <c r="C86" s="41" t="s">
        <v>27</v>
      </c>
      <c r="D86" s="42"/>
      <c r="E86" s="6">
        <f>SUM(E87+E91+E96+E99)</f>
        <v>322419</v>
      </c>
    </row>
    <row r="87" spans="1:5" ht="27" customHeight="1">
      <c r="A87" s="20"/>
      <c r="B87" s="21" t="s">
        <v>53</v>
      </c>
      <c r="C87" s="37" t="s">
        <v>54</v>
      </c>
      <c r="D87" s="51"/>
      <c r="E87" s="16">
        <f>SUM(E88)</f>
        <v>100000</v>
      </c>
    </row>
    <row r="88" spans="1:5" ht="21" customHeight="1">
      <c r="A88" s="20"/>
      <c r="B88" s="54"/>
      <c r="C88" s="39" t="s">
        <v>6</v>
      </c>
      <c r="D88" s="40"/>
      <c r="E88" s="22">
        <f>SUM(E89:E90)</f>
        <v>100000</v>
      </c>
    </row>
    <row r="89" spans="1:5" ht="24" customHeight="1">
      <c r="A89" s="20"/>
      <c r="B89" s="52"/>
      <c r="C89" s="46" t="s">
        <v>64</v>
      </c>
      <c r="D89" s="51"/>
      <c r="E89" s="23">
        <v>79000</v>
      </c>
    </row>
    <row r="90" spans="1:5" ht="24" customHeight="1">
      <c r="A90" s="20"/>
      <c r="B90" s="24"/>
      <c r="C90" s="46" t="s">
        <v>109</v>
      </c>
      <c r="D90" s="51"/>
      <c r="E90" s="23">
        <v>21000</v>
      </c>
    </row>
    <row r="91" spans="1:5" ht="27" customHeight="1">
      <c r="A91" s="20"/>
      <c r="B91" s="21" t="s">
        <v>55</v>
      </c>
      <c r="C91" s="57" t="s">
        <v>56</v>
      </c>
      <c r="D91" s="58"/>
      <c r="E91" s="16">
        <f>SUM(E92)</f>
        <v>98919</v>
      </c>
    </row>
    <row r="92" spans="1:5" ht="21" customHeight="1">
      <c r="A92" s="20"/>
      <c r="B92" s="52"/>
      <c r="C92" s="39" t="s">
        <v>7</v>
      </c>
      <c r="D92" s="40"/>
      <c r="E92" s="25">
        <f>SUM(E93)</f>
        <v>98919</v>
      </c>
    </row>
    <row r="93" spans="1:5" ht="31.5" customHeight="1">
      <c r="A93" s="24"/>
      <c r="B93" s="53"/>
      <c r="C93" s="46" t="s">
        <v>65</v>
      </c>
      <c r="D93" s="51"/>
      <c r="E93" s="23">
        <f>61694+36725+500</f>
        <v>98919</v>
      </c>
    </row>
    <row r="94" spans="1:6" ht="16.5" customHeight="1">
      <c r="A94" s="60" t="s">
        <v>0</v>
      </c>
      <c r="B94" s="60" t="s">
        <v>1</v>
      </c>
      <c r="C94" s="60" t="s">
        <v>39</v>
      </c>
      <c r="D94" s="60"/>
      <c r="E94" s="65" t="s">
        <v>38</v>
      </c>
      <c r="F94" s="1"/>
    </row>
    <row r="95" spans="1:6" ht="24.75" customHeight="1">
      <c r="A95" s="67"/>
      <c r="B95" s="67"/>
      <c r="C95" s="61"/>
      <c r="D95" s="61"/>
      <c r="E95" s="66"/>
      <c r="F95" s="1"/>
    </row>
    <row r="96" spans="1:5" ht="26.25" customHeight="1">
      <c r="A96" s="7"/>
      <c r="B96" s="8" t="s">
        <v>41</v>
      </c>
      <c r="C96" s="37" t="s">
        <v>42</v>
      </c>
      <c r="D96" s="38"/>
      <c r="E96" s="9">
        <f>SUM(E97)</f>
        <v>120000</v>
      </c>
    </row>
    <row r="97" spans="1:5" ht="24" customHeight="1">
      <c r="A97" s="10"/>
      <c r="B97" s="10"/>
      <c r="C97" s="39" t="s">
        <v>6</v>
      </c>
      <c r="D97" s="40"/>
      <c r="E97" s="11">
        <f>SUM(E98:E98)</f>
        <v>120000</v>
      </c>
    </row>
    <row r="98" spans="1:6" ht="33" customHeight="1">
      <c r="A98" s="10"/>
      <c r="B98" s="14"/>
      <c r="C98" s="43" t="s">
        <v>73</v>
      </c>
      <c r="D98" s="48"/>
      <c r="E98" s="13">
        <f>200000-80000</f>
        <v>120000</v>
      </c>
      <c r="F98" s="1"/>
    </row>
    <row r="99" spans="1:5" ht="24" customHeight="1">
      <c r="A99" s="7"/>
      <c r="B99" s="8" t="s">
        <v>90</v>
      </c>
      <c r="C99" s="37" t="s">
        <v>14</v>
      </c>
      <c r="D99" s="38"/>
      <c r="E99" s="9">
        <f>SUM(E100)</f>
        <v>3500</v>
      </c>
    </row>
    <row r="100" spans="1:5" ht="27" customHeight="1">
      <c r="A100" s="20"/>
      <c r="B100" s="52"/>
      <c r="C100" s="39" t="s">
        <v>7</v>
      </c>
      <c r="D100" s="40"/>
      <c r="E100" s="25">
        <f>SUM(E101)</f>
        <v>3500</v>
      </c>
    </row>
    <row r="101" spans="1:5" ht="30.75" customHeight="1">
      <c r="A101" s="24"/>
      <c r="B101" s="53"/>
      <c r="C101" s="43" t="s">
        <v>92</v>
      </c>
      <c r="D101" s="48"/>
      <c r="E101" s="22">
        <f>8000-4500</f>
        <v>3500</v>
      </c>
    </row>
    <row r="102" spans="1:6" ht="30" customHeight="1">
      <c r="A102" s="26" t="s">
        <v>57</v>
      </c>
      <c r="B102" s="27"/>
      <c r="C102" s="41" t="s">
        <v>58</v>
      </c>
      <c r="D102" s="48"/>
      <c r="E102" s="28">
        <f>SUM(E103)</f>
        <v>16300</v>
      </c>
      <c r="F102" s="1"/>
    </row>
    <row r="103" spans="1:6" ht="30" customHeight="1">
      <c r="A103" s="10"/>
      <c r="B103" s="17" t="s">
        <v>59</v>
      </c>
      <c r="C103" s="37" t="s">
        <v>14</v>
      </c>
      <c r="D103" s="51"/>
      <c r="E103" s="18">
        <f>SUM(E104)</f>
        <v>16300</v>
      </c>
      <c r="F103" s="1"/>
    </row>
    <row r="104" spans="1:6" ht="30" customHeight="1">
      <c r="A104" s="10"/>
      <c r="B104" s="55"/>
      <c r="C104" s="39" t="s">
        <v>7</v>
      </c>
      <c r="D104" s="40"/>
      <c r="E104" s="12">
        <f>SUM(E105)</f>
        <v>16300</v>
      </c>
      <c r="F104" s="1"/>
    </row>
    <row r="105" spans="1:6" ht="42" customHeight="1">
      <c r="A105" s="14"/>
      <c r="B105" s="56"/>
      <c r="C105" s="43" t="s">
        <v>84</v>
      </c>
      <c r="D105" s="48"/>
      <c r="E105" s="13">
        <f>19620-2822-498</f>
        <v>16300</v>
      </c>
      <c r="F105" s="1"/>
    </row>
    <row r="106" spans="1:5" ht="27" customHeight="1">
      <c r="A106" s="5" t="s">
        <v>28</v>
      </c>
      <c r="B106" s="5"/>
      <c r="C106" s="41" t="s">
        <v>29</v>
      </c>
      <c r="D106" s="42"/>
      <c r="E106" s="6">
        <f>SUM(E107)</f>
        <v>6000</v>
      </c>
    </row>
    <row r="107" spans="1:5" ht="27" customHeight="1">
      <c r="A107" s="7"/>
      <c r="B107" s="8" t="s">
        <v>30</v>
      </c>
      <c r="C107" s="37" t="s">
        <v>31</v>
      </c>
      <c r="D107" s="38"/>
      <c r="E107" s="9">
        <f>SUM(E108)</f>
        <v>6000</v>
      </c>
    </row>
    <row r="108" spans="1:5" ht="24" customHeight="1">
      <c r="A108" s="10"/>
      <c r="B108" s="10"/>
      <c r="C108" s="39" t="s">
        <v>7</v>
      </c>
      <c r="D108" s="40"/>
      <c r="E108" s="11">
        <f>SUM(E109:E109)</f>
        <v>6000</v>
      </c>
    </row>
    <row r="109" spans="1:5" ht="20.25" customHeight="1">
      <c r="A109" s="14"/>
      <c r="B109" s="14"/>
      <c r="C109" s="46" t="s">
        <v>60</v>
      </c>
      <c r="D109" s="47"/>
      <c r="E109" s="12">
        <v>6000</v>
      </c>
    </row>
    <row r="110" spans="1:5" ht="27" customHeight="1">
      <c r="A110" s="5" t="s">
        <v>43</v>
      </c>
      <c r="B110" s="5"/>
      <c r="C110" s="41" t="s">
        <v>44</v>
      </c>
      <c r="D110" s="42"/>
      <c r="E110" s="6">
        <f>SUM(E111)</f>
        <v>50000</v>
      </c>
    </row>
    <row r="111" spans="1:5" ht="24" customHeight="1">
      <c r="A111" s="7"/>
      <c r="B111" s="8" t="s">
        <v>61</v>
      </c>
      <c r="C111" s="37" t="s">
        <v>14</v>
      </c>
      <c r="D111" s="38"/>
      <c r="E111" s="9">
        <f>SUM(E112)</f>
        <v>50000</v>
      </c>
    </row>
    <row r="112" spans="1:5" ht="24" customHeight="1">
      <c r="A112" s="10"/>
      <c r="B112" s="10"/>
      <c r="C112" s="39" t="s">
        <v>6</v>
      </c>
      <c r="D112" s="40"/>
      <c r="E112" s="11">
        <f>SUM(E113)</f>
        <v>50000</v>
      </c>
    </row>
    <row r="113" spans="1:5" ht="39" customHeight="1">
      <c r="A113" s="10"/>
      <c r="B113" s="14"/>
      <c r="C113" s="46" t="s">
        <v>85</v>
      </c>
      <c r="D113" s="47"/>
      <c r="E113" s="12">
        <v>50000</v>
      </c>
    </row>
    <row r="114" spans="1:5" ht="27" customHeight="1">
      <c r="A114" s="5" t="s">
        <v>32</v>
      </c>
      <c r="B114" s="5"/>
      <c r="C114" s="41" t="s">
        <v>33</v>
      </c>
      <c r="D114" s="42"/>
      <c r="E114" s="6">
        <f>SUM(E118+E115)</f>
        <v>3332464</v>
      </c>
    </row>
    <row r="115" spans="1:5" ht="26.25" customHeight="1">
      <c r="A115" s="7"/>
      <c r="B115" s="8" t="s">
        <v>94</v>
      </c>
      <c r="C115" s="37" t="s">
        <v>95</v>
      </c>
      <c r="D115" s="38"/>
      <c r="E115" s="9">
        <f>SUM(E116)</f>
        <v>250000</v>
      </c>
    </row>
    <row r="116" spans="1:5" ht="40.5" customHeight="1">
      <c r="A116" s="10"/>
      <c r="B116" s="10"/>
      <c r="C116" s="39" t="s">
        <v>25</v>
      </c>
      <c r="D116" s="40"/>
      <c r="E116" s="11">
        <f>SUM(E117:E117)</f>
        <v>250000</v>
      </c>
    </row>
    <row r="117" spans="1:5" ht="37.5" customHeight="1">
      <c r="A117" s="10"/>
      <c r="B117" s="10"/>
      <c r="C117" s="46" t="s">
        <v>106</v>
      </c>
      <c r="D117" s="47"/>
      <c r="E117" s="12">
        <f>100000+150000</f>
        <v>250000</v>
      </c>
    </row>
    <row r="118" spans="1:5" ht="24" customHeight="1">
      <c r="A118" s="7"/>
      <c r="B118" s="8" t="s">
        <v>34</v>
      </c>
      <c r="C118" s="37" t="s">
        <v>35</v>
      </c>
      <c r="D118" s="38"/>
      <c r="E118" s="9">
        <f>SUM(E119)</f>
        <v>3082464</v>
      </c>
    </row>
    <row r="119" spans="1:5" ht="24" customHeight="1">
      <c r="A119" s="10"/>
      <c r="B119" s="10"/>
      <c r="C119" s="39" t="s">
        <v>6</v>
      </c>
      <c r="D119" s="40"/>
      <c r="E119" s="11">
        <f>SUM(E120)</f>
        <v>3082464</v>
      </c>
    </row>
    <row r="120" spans="1:5" ht="30" customHeight="1">
      <c r="A120" s="10"/>
      <c r="B120" s="10"/>
      <c r="C120" s="43" t="s">
        <v>62</v>
      </c>
      <c r="D120" s="44"/>
      <c r="E120" s="13">
        <f>2642464+290000+150000</f>
        <v>3082464</v>
      </c>
    </row>
    <row r="121" spans="1:5" ht="33" customHeight="1">
      <c r="A121" s="79" t="s">
        <v>36</v>
      </c>
      <c r="B121" s="80"/>
      <c r="C121" s="80"/>
      <c r="D121" s="81"/>
      <c r="E121" s="13">
        <f>SUM(E4+E48+E52+E67+E81+E86+E102+E106+E110+E114+E61)</f>
        <v>26810783</v>
      </c>
    </row>
    <row r="122" spans="1:5" ht="33" customHeight="1">
      <c r="A122" s="29"/>
      <c r="B122" s="29"/>
      <c r="C122" s="29"/>
      <c r="D122" s="29"/>
      <c r="E122" s="30"/>
    </row>
    <row r="123" spans="1:5" ht="33" customHeight="1">
      <c r="A123" s="49"/>
      <c r="B123" s="50"/>
      <c r="C123" s="50"/>
      <c r="D123" s="50"/>
      <c r="E123" s="50"/>
    </row>
    <row r="124" spans="1:5" ht="11.25" customHeight="1">
      <c r="A124" s="36"/>
      <c r="B124" s="36"/>
      <c r="C124" s="36"/>
      <c r="D124" s="36"/>
      <c r="E124" s="36"/>
    </row>
    <row r="125" spans="1:5" ht="12.75">
      <c r="A125" s="36"/>
      <c r="B125" s="36"/>
      <c r="C125" s="36"/>
      <c r="D125" s="36"/>
      <c r="E125" s="36"/>
    </row>
    <row r="126" spans="1:5" ht="6.75" customHeight="1">
      <c r="A126" s="36"/>
      <c r="B126" s="36"/>
      <c r="C126" s="36"/>
      <c r="D126" s="36"/>
      <c r="E126" s="36"/>
    </row>
    <row r="127" ht="12.75" hidden="1">
      <c r="E127"/>
    </row>
    <row r="128" ht="12.75">
      <c r="E128"/>
    </row>
    <row r="129" ht="14.25" customHeight="1">
      <c r="E129"/>
    </row>
    <row r="130" ht="12.75">
      <c r="E130"/>
    </row>
    <row r="131" spans="1:5" ht="12.75">
      <c r="A131" s="45"/>
      <c r="B131" s="45"/>
      <c r="C131" s="45"/>
      <c r="D131" s="45"/>
      <c r="E131" s="45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" customHeight="1">
      <c r="E141"/>
    </row>
    <row r="142" ht="12.75">
      <c r="E142"/>
    </row>
    <row r="143" ht="3.75" customHeight="1">
      <c r="E143"/>
    </row>
    <row r="144" spans="1:5" ht="24.75" customHeight="1">
      <c r="A144" s="78"/>
      <c r="B144" s="78"/>
      <c r="C144" s="78"/>
      <c r="D144" s="78"/>
      <c r="E144" s="78"/>
    </row>
    <row r="145" ht="5.25" customHeight="1">
      <c r="E145"/>
    </row>
    <row r="146" ht="5.25" customHeight="1">
      <c r="E146"/>
    </row>
    <row r="147" ht="5.25" customHeight="1">
      <c r="E147"/>
    </row>
    <row r="148" ht="5.25" customHeight="1">
      <c r="E148"/>
    </row>
    <row r="149" ht="5.25" customHeight="1">
      <c r="E149"/>
    </row>
    <row r="150" ht="5.25" customHeight="1">
      <c r="E150"/>
    </row>
    <row r="151" ht="5.25" customHeight="1">
      <c r="E151"/>
    </row>
    <row r="152" ht="5.25" customHeight="1">
      <c r="E152"/>
    </row>
    <row r="153" ht="5.25" customHeight="1">
      <c r="E153"/>
    </row>
    <row r="154" ht="5.25" customHeight="1">
      <c r="E154"/>
    </row>
    <row r="155" ht="5.25" customHeight="1">
      <c r="E155"/>
    </row>
    <row r="156" ht="5.25" customHeight="1">
      <c r="E156"/>
    </row>
    <row r="157" ht="5.25" customHeight="1">
      <c r="E157"/>
    </row>
    <row r="158" ht="5.25" customHeight="1">
      <c r="E158"/>
    </row>
    <row r="159" ht="5.25" customHeight="1">
      <c r="E159"/>
    </row>
    <row r="160" ht="5.25" customHeight="1">
      <c r="E160"/>
    </row>
    <row r="161" ht="5.25" customHeight="1">
      <c r="E161"/>
    </row>
    <row r="162" ht="5.25" customHeight="1">
      <c r="E162"/>
    </row>
    <row r="163" ht="5.25" customHeight="1">
      <c r="E163"/>
    </row>
    <row r="164" ht="5.25" customHeight="1">
      <c r="E164"/>
    </row>
    <row r="165" ht="5.25" customHeight="1">
      <c r="E165"/>
    </row>
    <row r="166" ht="5.25" customHeight="1">
      <c r="E166"/>
    </row>
    <row r="167" ht="5.25" customHeight="1">
      <c r="E167"/>
    </row>
    <row r="168" ht="5.25" customHeight="1">
      <c r="E168"/>
    </row>
    <row r="169" ht="5.25" customHeight="1">
      <c r="E169"/>
    </row>
    <row r="170" ht="5.25" customHeight="1">
      <c r="E170"/>
    </row>
    <row r="171" ht="5.25" customHeight="1">
      <c r="E171"/>
    </row>
    <row r="172" ht="5.25" customHeight="1">
      <c r="E172"/>
    </row>
    <row r="173" ht="5.25" customHeight="1">
      <c r="E173"/>
    </row>
    <row r="174" ht="5.25" customHeight="1">
      <c r="E174"/>
    </row>
    <row r="175" ht="5.25" customHeight="1">
      <c r="E175"/>
    </row>
    <row r="176" ht="5.25" customHeight="1">
      <c r="E176"/>
    </row>
    <row r="177" ht="5.25" customHeight="1">
      <c r="E177"/>
    </row>
    <row r="178" ht="5.25" customHeight="1">
      <c r="E178"/>
    </row>
    <row r="179" ht="5.25" customHeight="1">
      <c r="E179"/>
    </row>
    <row r="180" ht="5.25" customHeight="1">
      <c r="E180"/>
    </row>
    <row r="181" ht="5.25" customHeight="1">
      <c r="E181"/>
    </row>
    <row r="182" ht="5.25" customHeight="1">
      <c r="E182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</sheetData>
  <sheetProtection/>
  <mergeCells count="141">
    <mergeCell ref="E65:E66"/>
    <mergeCell ref="A94:A95"/>
    <mergeCell ref="B94:B95"/>
    <mergeCell ref="C94:D95"/>
    <mergeCell ref="E94:E95"/>
    <mergeCell ref="C93:D93"/>
    <mergeCell ref="C90:D90"/>
    <mergeCell ref="C79:D79"/>
    <mergeCell ref="C81:D81"/>
    <mergeCell ref="C82:D82"/>
    <mergeCell ref="C83:D83"/>
    <mergeCell ref="C70:D70"/>
    <mergeCell ref="C75:D75"/>
    <mergeCell ref="C77:D77"/>
    <mergeCell ref="C80:D80"/>
    <mergeCell ref="C73:D73"/>
    <mergeCell ref="C76:D76"/>
    <mergeCell ref="C74:D74"/>
    <mergeCell ref="C51:D51"/>
    <mergeCell ref="B50:B51"/>
    <mergeCell ref="C62:D62"/>
    <mergeCell ref="C63:D63"/>
    <mergeCell ref="C64:D64"/>
    <mergeCell ref="B65:B66"/>
    <mergeCell ref="C65:D66"/>
    <mergeCell ref="C57:D57"/>
    <mergeCell ref="A144:E144"/>
    <mergeCell ref="C39:D39"/>
    <mergeCell ref="C40:D40"/>
    <mergeCell ref="A121:D121"/>
    <mergeCell ref="C106:D106"/>
    <mergeCell ref="C84:D84"/>
    <mergeCell ref="C56:D56"/>
    <mergeCell ref="C50:D50"/>
    <mergeCell ref="C78:D78"/>
    <mergeCell ref="C52:D52"/>
    <mergeCell ref="E37:E38"/>
    <mergeCell ref="C44:D44"/>
    <mergeCell ref="C68:D68"/>
    <mergeCell ref="C69:D69"/>
    <mergeCell ref="C49:D49"/>
    <mergeCell ref="C72:D72"/>
    <mergeCell ref="C67:D67"/>
    <mergeCell ref="C60:D60"/>
    <mergeCell ref="C61:D61"/>
    <mergeCell ref="C53:D53"/>
    <mergeCell ref="A49:A51"/>
    <mergeCell ref="C55:D55"/>
    <mergeCell ref="C71:D71"/>
    <mergeCell ref="C58:D58"/>
    <mergeCell ref="C59:D59"/>
    <mergeCell ref="C32:D32"/>
    <mergeCell ref="A37:A38"/>
    <mergeCell ref="B37:B38"/>
    <mergeCell ref="A65:A66"/>
    <mergeCell ref="C45:D45"/>
    <mergeCell ref="C46:D46"/>
    <mergeCell ref="C47:D47"/>
    <mergeCell ref="C34:D34"/>
    <mergeCell ref="C23:D23"/>
    <mergeCell ref="C30:D30"/>
    <mergeCell ref="C33:D33"/>
    <mergeCell ref="C27:D27"/>
    <mergeCell ref="C35:D35"/>
    <mergeCell ref="C36:D36"/>
    <mergeCell ref="C2:D3"/>
    <mergeCell ref="C4:D4"/>
    <mergeCell ref="C21:D21"/>
    <mergeCell ref="C42:D42"/>
    <mergeCell ref="C41:D41"/>
    <mergeCell ref="C24:D24"/>
    <mergeCell ref="C25:D25"/>
    <mergeCell ref="C26:D26"/>
    <mergeCell ref="C28:D28"/>
    <mergeCell ref="C29:D29"/>
    <mergeCell ref="C6:D6"/>
    <mergeCell ref="A1:E1"/>
    <mergeCell ref="E2:E3"/>
    <mergeCell ref="C15:D15"/>
    <mergeCell ref="C10:D10"/>
    <mergeCell ref="C11:D11"/>
    <mergeCell ref="C12:D12"/>
    <mergeCell ref="A2:A3"/>
    <mergeCell ref="B2:B3"/>
    <mergeCell ref="C5:D5"/>
    <mergeCell ref="C13:D13"/>
    <mergeCell ref="C7:D7"/>
    <mergeCell ref="C9:D9"/>
    <mergeCell ref="C8:D8"/>
    <mergeCell ref="C16:D16"/>
    <mergeCell ref="C17:D17"/>
    <mergeCell ref="C48:D48"/>
    <mergeCell ref="C54:D54"/>
    <mergeCell ref="C31:D31"/>
    <mergeCell ref="C20:D20"/>
    <mergeCell ref="C18:D18"/>
    <mergeCell ref="C14:D14"/>
    <mergeCell ref="C19:D19"/>
    <mergeCell ref="C22:D22"/>
    <mergeCell ref="C43:D43"/>
    <mergeCell ref="C37:D38"/>
    <mergeCell ref="B92:B93"/>
    <mergeCell ref="B104:B105"/>
    <mergeCell ref="C105:D105"/>
    <mergeCell ref="C104:D104"/>
    <mergeCell ref="C102:D102"/>
    <mergeCell ref="C91:D91"/>
    <mergeCell ref="C92:D92"/>
    <mergeCell ref="B88:B89"/>
    <mergeCell ref="C85:D85"/>
    <mergeCell ref="C87:D87"/>
    <mergeCell ref="C88:D88"/>
    <mergeCell ref="C89:D89"/>
    <mergeCell ref="C86:D86"/>
    <mergeCell ref="C108:D108"/>
    <mergeCell ref="C101:D101"/>
    <mergeCell ref="A123:E123"/>
    <mergeCell ref="C107:D107"/>
    <mergeCell ref="C111:D111"/>
    <mergeCell ref="C103:D103"/>
    <mergeCell ref="B100:B101"/>
    <mergeCell ref="C113:D113"/>
    <mergeCell ref="C109:D109"/>
    <mergeCell ref="A131:E131"/>
    <mergeCell ref="C96:D96"/>
    <mergeCell ref="C97:D97"/>
    <mergeCell ref="C99:D99"/>
    <mergeCell ref="C117:D117"/>
    <mergeCell ref="C114:D114"/>
    <mergeCell ref="C98:D98"/>
    <mergeCell ref="C100:D100"/>
    <mergeCell ref="A126:E126"/>
    <mergeCell ref="A125:E125"/>
    <mergeCell ref="A124:E124"/>
    <mergeCell ref="C115:D115"/>
    <mergeCell ref="C116:D116"/>
    <mergeCell ref="C119:D119"/>
    <mergeCell ref="C118:D118"/>
    <mergeCell ref="C110:D110"/>
    <mergeCell ref="C120:D120"/>
    <mergeCell ref="C112:D1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&amp;RTabela Nr 3
do Uchwały Rady Powiatu Wołomińskiego Nr XXXII-355/2013
z dnia 27.08.2013 r.</oddHeader>
  </headerFooter>
  <rowBreaks count="4" manualBreakCount="4">
    <brk id="36" max="4" man="1"/>
    <brk id="64" max="4" man="1"/>
    <brk id="93" max="4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2013-09-02T09:01:52Z</cp:lastPrinted>
  <dcterms:modified xsi:type="dcterms:W3CDTF">2013-09-02T12:47:35Z</dcterms:modified>
  <cp:category/>
  <cp:version/>
  <cp:contentType/>
  <cp:contentStatus/>
</cp:coreProperties>
</file>